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40" yWindow="1700" windowWidth="25980" windowHeight="14020" tabRatio="500" activeTab="0"/>
  </bookViews>
  <sheets>
    <sheet name="Sheet1" sheetId="1" r:id="rId1"/>
    <sheet name="Sheet2" sheetId="2" r:id="rId2"/>
  </sheets>
  <definedNames>
    <definedName name="_2u">'Sheet1'!$I$4</definedName>
    <definedName name="a">'Sheet1'!$D$3</definedName>
    <definedName name="a_b">'Sheet1'!$I$3</definedName>
    <definedName name="aE">'Sheet1'!$I$3</definedName>
    <definedName name="as">'Sheet1'!$G$3</definedName>
    <definedName name="b">'Sheet1'!$D$4</definedName>
    <definedName name="bs">'Sheet1'!$G$4</definedName>
    <definedName name="c_">'Sheet1'!$G$5</definedName>
    <definedName name="cs">'Sheet1'!$G$5</definedName>
    <definedName name="d_">'Sheet1'!$G$6</definedName>
    <definedName name="solver_adj" localSheetId="0" hidden="1">'Sheet1'!$D$3:$D$4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'Sheet1'!$C$33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<sst xmlns="http://schemas.openxmlformats.org/spreadsheetml/2006/main" count="42" uniqueCount="34">
  <si>
    <t>F(t)の分子</t>
  </si>
  <si>
    <t>F(t)の分母</t>
  </si>
  <si>
    <t>F(t)</t>
  </si>
  <si>
    <t>Logistic model</t>
  </si>
  <si>
    <t>Sigmoidal model</t>
  </si>
  <si>
    <t>F(t)</t>
  </si>
  <si>
    <t>Neutral model</t>
  </si>
  <si>
    <t>t</t>
  </si>
  <si>
    <t>a</t>
  </si>
  <si>
    <t>b</t>
  </si>
  <si>
    <t>c_</t>
  </si>
  <si>
    <t>as</t>
  </si>
  <si>
    <t>bs</t>
  </si>
  <si>
    <t>-353,</t>
  </si>
  <si>
    <t>-276,</t>
  </si>
  <si>
    <t>-191,</t>
  </si>
  <si>
    <t>-159,</t>
  </si>
  <si>
    <t>-153,</t>
  </si>
  <si>
    <t>-70,</t>
  </si>
  <si>
    <t>0,</t>
  </si>
  <si>
    <t xml:space="preserve">Sum of Squares </t>
  </si>
  <si>
    <t>Mean Square</t>
  </si>
  <si>
    <t>parameter</t>
  </si>
  <si>
    <t>Residuals</t>
  </si>
  <si>
    <t>F(t)</t>
  </si>
  <si>
    <t>F(t) = EXP(a+b*B8)/1+EXP(a+b*B8)</t>
  </si>
  <si>
    <t>e^(-ct)</t>
  </si>
  <si>
    <t>Observed data</t>
  </si>
  <si>
    <t>Exponential</t>
  </si>
  <si>
    <t>F(t)=a*b^t</t>
  </si>
  <si>
    <t>a</t>
  </si>
  <si>
    <t>b^t</t>
  </si>
  <si>
    <t>F(t)=as*bs^EXP(-c*t)</t>
  </si>
  <si>
    <t>(R で推定した値)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</si>
</sst>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0"/>
      <color indexed="8"/>
      <name val="ＭＳ Ｐゴシック"/>
      <family val="0"/>
    </font>
    <font>
      <b/>
      <sz val="18"/>
      <color indexed="8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20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.01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9"/>
          <c:y val="0.28375"/>
          <c:w val="0.96775"/>
          <c:h val="0.7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Sigmoidal model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Sheet1!$A$8:$A$18</c:f>
              <c:numCache/>
            </c:numRef>
          </c:xVal>
          <c:yVal>
            <c:numRef>
              <c:f>Sheet1!$G$8:$G$18</c:f>
              <c:numCache/>
            </c:numRef>
          </c:yVal>
          <c:smooth val="1"/>
        </c:ser>
        <c:axId val="17905452"/>
        <c:axId val="26931341"/>
      </c:scatterChart>
      <c:valAx>
        <c:axId val="17905452"/>
        <c:scaling>
          <c:orientation val="minMax"/>
          <c:max val="0"/>
          <c:min val="-7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1341"/>
        <c:crosses val="autoZero"/>
        <c:crossBetween val="midCat"/>
        <c:dispUnits/>
      </c:valAx>
      <c:valAx>
        <c:axId val="26931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79054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75"/>
          <c:y val="0.19175"/>
          <c:w val="0.96825"/>
          <c:h val="0.810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Sheet1!$C$1</c:f>
              <c:strCache>
                <c:ptCount val="1"/>
                <c:pt idx="0">
                  <c:v>Logistic model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Sheet1!$A$8:$A$18</c:f>
              <c:numCache/>
            </c:numRef>
          </c:xVal>
          <c:yVal>
            <c:numRef>
              <c:f>Sheet1!$E$8:$E$18</c:f>
              <c:numCache/>
            </c:numRef>
          </c:yVal>
          <c:smooth val="1"/>
        </c:ser>
        <c:axId val="41055478"/>
        <c:axId val="33954983"/>
      </c:scatterChart>
      <c:valAx>
        <c:axId val="41055478"/>
        <c:scaling>
          <c:orientation val="minMax"/>
          <c:max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4983"/>
        <c:crosses val="autoZero"/>
        <c:crossBetween val="midCat"/>
        <c:dispUnits/>
      </c:valAx>
      <c:valAx>
        <c:axId val="3395498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1055478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75"/>
          <c:y val="0.24075"/>
          <c:w val="0.945"/>
          <c:h val="0.75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Sheet1!$H$1</c:f>
              <c:strCache>
                <c:ptCount val="1"/>
                <c:pt idx="0">
                  <c:v>Exponential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Sheet1!$A$8:$A$18</c:f>
              <c:numCache/>
            </c:numRef>
          </c:xVal>
          <c:yVal>
            <c:numRef>
              <c:f>Sheet1!$I$8:$I$18</c:f>
              <c:numCache/>
            </c:numRef>
          </c:yVal>
          <c:smooth val="1"/>
        </c:ser>
        <c:axId val="37159392"/>
        <c:axId val="65999073"/>
      </c:scatterChart>
      <c:valAx>
        <c:axId val="37159392"/>
        <c:scaling>
          <c:orientation val="minMax"/>
          <c:max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99073"/>
        <c:crosses val="autoZero"/>
        <c:crossBetween val="midCat"/>
        <c:dispUnits/>
      </c:valAx>
      <c:valAx>
        <c:axId val="6599907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71593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Range of t (-350, 0)</a:t>
            </a:r>
          </a:p>
        </c:rich>
      </c:tx>
      <c:layout>
        <c:manualLayout>
          <c:xMode val="factor"/>
          <c:yMode val="factor"/>
          <c:x val="0.06475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35225"/>
          <c:w val="0.969"/>
          <c:h val="0.589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Sheet1!$C$1</c:f>
              <c:strCache>
                <c:ptCount val="1"/>
                <c:pt idx="0">
                  <c:v>Logistic model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Sheet1!$A$11:$A$18</c:f>
              <c:numCache/>
            </c:numRef>
          </c:xVal>
          <c:yVal>
            <c:numRef>
              <c:f>Sheet1!$E$11:$E$18</c:f>
              <c:numCache/>
            </c:numRef>
          </c:yVal>
          <c:smooth val="1"/>
        </c:ser>
        <c:ser>
          <c:idx val="0"/>
          <c:order val="1"/>
          <c:tx>
            <c:strRef>
              <c:f>Sheet1!$F$1</c:f>
              <c:strCache>
                <c:ptCount val="1"/>
                <c:pt idx="0">
                  <c:v>Sigmoidal model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Sheet1!$A$11:$A$18</c:f>
              <c:numCache/>
            </c:numRef>
          </c:xVal>
          <c:yVal>
            <c:numRef>
              <c:f>Sheet1!$G$11:$G$18</c:f>
              <c:numCache/>
            </c:numRef>
          </c:yVal>
          <c:smooth val="1"/>
        </c:ser>
        <c:ser>
          <c:idx val="1"/>
          <c:order val="2"/>
          <c:tx>
            <c:strRef>
              <c:f>Sheet1!$H$1</c:f>
              <c:strCache>
                <c:ptCount val="1"/>
                <c:pt idx="0">
                  <c:v>Exponential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Sheet1!$A$11:$A$18</c:f>
              <c:numCache/>
            </c:numRef>
          </c:xVal>
          <c:yVal>
            <c:numRef>
              <c:f>Sheet1!$I$11:$I$18</c:f>
              <c:numCache/>
            </c:numRef>
          </c:yVal>
          <c:smooth val="1"/>
        </c:ser>
        <c:axId val="57120746"/>
        <c:axId val="44324667"/>
      </c:scatterChart>
      <c:valAx>
        <c:axId val="57120746"/>
        <c:scaling>
          <c:orientation val="minMax"/>
          <c:max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24667"/>
        <c:crosses val="autoZero"/>
        <c:crossBetween val="midCat"/>
        <c:dispUnits/>
      </c:valAx>
      <c:valAx>
        <c:axId val="44324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71207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904875</xdr:colOff>
      <xdr:row>12</xdr:row>
      <xdr:rowOff>85725</xdr:rowOff>
    </xdr:from>
    <xdr:to>
      <xdr:col>13</xdr:col>
      <xdr:colOff>981075</xdr:colOff>
      <xdr:row>19</xdr:row>
      <xdr:rowOff>133350</xdr:rowOff>
    </xdr:to>
    <xdr:graphicFrame>
      <xdr:nvGraphicFramePr>
        <xdr:cNvPr id="1" name="グラフ 2"/>
        <xdr:cNvGraphicFramePr/>
      </xdr:nvGraphicFramePr>
      <xdr:xfrm>
        <a:off x="11468100" y="2562225"/>
        <a:ext cx="40386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</xdr:row>
      <xdr:rowOff>57150</xdr:rowOff>
    </xdr:from>
    <xdr:to>
      <xdr:col>13</xdr:col>
      <xdr:colOff>723900</xdr:colOff>
      <xdr:row>11</xdr:row>
      <xdr:rowOff>171450</xdr:rowOff>
    </xdr:to>
    <xdr:graphicFrame>
      <xdr:nvGraphicFramePr>
        <xdr:cNvPr id="2" name="グラフ 3"/>
        <xdr:cNvGraphicFramePr/>
      </xdr:nvGraphicFramePr>
      <xdr:xfrm>
        <a:off x="11125200" y="266700"/>
        <a:ext cx="41243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923925</xdr:colOff>
      <xdr:row>20</xdr:row>
      <xdr:rowOff>9525</xdr:rowOff>
    </xdr:from>
    <xdr:to>
      <xdr:col>14</xdr:col>
      <xdr:colOff>47625</xdr:colOff>
      <xdr:row>28</xdr:row>
      <xdr:rowOff>114300</xdr:rowOff>
    </xdr:to>
    <xdr:graphicFrame>
      <xdr:nvGraphicFramePr>
        <xdr:cNvPr id="3" name="グラフ 4"/>
        <xdr:cNvGraphicFramePr/>
      </xdr:nvGraphicFramePr>
      <xdr:xfrm>
        <a:off x="11487150" y="4086225"/>
        <a:ext cx="407670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15</xdr:row>
      <xdr:rowOff>161925</xdr:rowOff>
    </xdr:from>
    <xdr:to>
      <xdr:col>9</xdr:col>
      <xdr:colOff>342900</xdr:colOff>
      <xdr:row>34</xdr:row>
      <xdr:rowOff>38100</xdr:rowOff>
    </xdr:to>
    <xdr:graphicFrame>
      <xdr:nvGraphicFramePr>
        <xdr:cNvPr id="4" name="グラフ 5"/>
        <xdr:cNvGraphicFramePr/>
      </xdr:nvGraphicFramePr>
      <xdr:xfrm>
        <a:off x="7477125" y="3267075"/>
        <a:ext cx="342900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50" zoomScaleNormal="150" workbookViewId="0" topLeftCell="A1">
      <selection activeCell="A4" sqref="A4"/>
    </sheetView>
  </sheetViews>
  <sheetFormatPr defaultColWidth="13.00390625" defaultRowHeight="13.5"/>
  <cols>
    <col min="1" max="1" width="14.375" style="0" bestFit="1" customWidth="1"/>
    <col min="3" max="3" width="12.50390625" style="0" customWidth="1"/>
    <col min="4" max="4" width="13.875" style="0" bestFit="1" customWidth="1"/>
    <col min="5" max="5" width="29.50390625" style="0" bestFit="1" customWidth="1"/>
    <col min="6" max="6" width="13.875" style="0" bestFit="1" customWidth="1"/>
    <col min="7" max="7" width="16.50390625" style="0" customWidth="1"/>
    <col min="8" max="9" width="12.50390625" style="0" bestFit="1" customWidth="1"/>
  </cols>
  <sheetData>
    <row r="1" spans="1:9" ht="16.5">
      <c r="A1" s="2"/>
      <c r="B1" s="2"/>
      <c r="C1" s="3" t="s">
        <v>3</v>
      </c>
      <c r="D1" s="3"/>
      <c r="E1" s="3"/>
      <c r="F1" s="3" t="s">
        <v>4</v>
      </c>
      <c r="G1" s="3"/>
      <c r="H1" s="3" t="s">
        <v>28</v>
      </c>
      <c r="I1" s="2"/>
    </row>
    <row r="2" spans="5:9" ht="16.5">
      <c r="E2" t="s">
        <v>25</v>
      </c>
      <c r="G2" t="s">
        <v>32</v>
      </c>
      <c r="I2" t="s">
        <v>29</v>
      </c>
    </row>
    <row r="3" spans="1:9" ht="16.5">
      <c r="A3" t="s">
        <v>22</v>
      </c>
      <c r="C3" t="s">
        <v>8</v>
      </c>
      <c r="D3">
        <v>-1.105246661</v>
      </c>
      <c r="F3" t="s">
        <v>11</v>
      </c>
      <c r="G3">
        <v>0.302956</v>
      </c>
      <c r="H3" t="s">
        <v>30</v>
      </c>
      <c r="I3">
        <v>0.2349341</v>
      </c>
    </row>
    <row r="4" spans="1:9" ht="16.5">
      <c r="A4" t="s">
        <v>33</v>
      </c>
      <c r="C4" t="s">
        <v>9</v>
      </c>
      <c r="D4">
        <v>-0.006204704</v>
      </c>
      <c r="F4" t="s">
        <v>12</v>
      </c>
      <c r="G4">
        <v>1.007837</v>
      </c>
      <c r="H4" t="s">
        <v>9</v>
      </c>
      <c r="I4">
        <v>0.9963559</v>
      </c>
    </row>
    <row r="5" spans="6:7" ht="16.5">
      <c r="F5" t="s">
        <v>10</v>
      </c>
      <c r="G5">
        <v>0.01424295</v>
      </c>
    </row>
    <row r="7" spans="1:9" ht="16.5">
      <c r="A7" s="2" t="s">
        <v>7</v>
      </c>
      <c r="B7" s="2"/>
      <c r="C7" s="2" t="s">
        <v>0</v>
      </c>
      <c r="D7" s="2" t="s">
        <v>1</v>
      </c>
      <c r="E7" s="2" t="s">
        <v>24</v>
      </c>
      <c r="F7" s="2" t="s">
        <v>26</v>
      </c>
      <c r="G7" s="2" t="s">
        <v>5</v>
      </c>
      <c r="H7" s="2" t="s">
        <v>31</v>
      </c>
      <c r="I7" s="2" t="s">
        <v>2</v>
      </c>
    </row>
    <row r="8" spans="1:9" ht="16.5">
      <c r="A8">
        <v>-600</v>
      </c>
      <c r="C8">
        <f>EXP(a+b*A8)</f>
        <v>13.70246493619508</v>
      </c>
      <c r="D8">
        <f>1+C8</f>
        <v>14.70246493619508</v>
      </c>
      <c r="E8">
        <f>C8/D8</f>
        <v>0.9319841941919438</v>
      </c>
      <c r="F8">
        <f>EXP(-c_*A8)</f>
        <v>5144.945214952057</v>
      </c>
      <c r="G8">
        <f aca="true" t="shared" si="0" ref="G8:G18">as*(bs^F8)</f>
        <v>83999818047517040</v>
      </c>
      <c r="H8">
        <f aca="true" t="shared" si="1" ref="H8:H18">_2u^A8</f>
        <v>8.939266548915839</v>
      </c>
      <c r="I8">
        <f aca="true" t="shared" si="2" ref="I8:I18">a_b*H8</f>
        <v>2.1001385413296485</v>
      </c>
    </row>
    <row r="9" spans="1:9" ht="16.5">
      <c r="A9">
        <v>-500</v>
      </c>
      <c r="C9">
        <f>EXP(a+b*A9)</f>
        <v>7.367698213246883</v>
      </c>
      <c r="D9">
        <f>1+C9</f>
        <v>8.367698213246882</v>
      </c>
      <c r="E9">
        <f>C9/D9</f>
        <v>0.8804928219785817</v>
      </c>
      <c r="F9">
        <f aca="true" t="shared" si="3" ref="F9:F18">EXP(-c_*A9)</f>
        <v>1238.2755435427814</v>
      </c>
      <c r="G9">
        <f t="shared" si="0"/>
        <v>4780.826391697599</v>
      </c>
      <c r="H9">
        <f t="shared" si="1"/>
        <v>6.205139830855762</v>
      </c>
      <c r="I9">
        <f t="shared" si="2"/>
        <v>1.4577989415362507</v>
      </c>
    </row>
    <row r="10" spans="1:9" ht="16.5">
      <c r="A10">
        <v>-400</v>
      </c>
      <c r="C10">
        <f>EXP(a+b*A10)</f>
        <v>3.961548320995352</v>
      </c>
      <c r="D10">
        <f>1+C10</f>
        <v>4.961548320995352</v>
      </c>
      <c r="E10">
        <f>C10/D10</f>
        <v>0.7984500129186717</v>
      </c>
      <c r="F10">
        <f t="shared" si="3"/>
        <v>298.02578213662485</v>
      </c>
      <c r="G10">
        <f t="shared" si="0"/>
        <v>3.1029576435314534</v>
      </c>
      <c r="H10">
        <f t="shared" si="1"/>
        <v>4.307261687497442</v>
      </c>
      <c r="I10">
        <f t="shared" si="2"/>
        <v>1.0119226480166927</v>
      </c>
    </row>
    <row r="11" spans="1:9" ht="16.5">
      <c r="A11">
        <v>-353</v>
      </c>
      <c r="C11">
        <f>EXP(a+b*A11)</f>
        <v>2.959480810224307</v>
      </c>
      <c r="D11">
        <f>1+C11</f>
        <v>3.959480810224307</v>
      </c>
      <c r="E11">
        <f>C11/D11</f>
        <v>0.7474416349189607</v>
      </c>
      <c r="F11">
        <f t="shared" si="3"/>
        <v>152.59103213695374</v>
      </c>
      <c r="G11">
        <f t="shared" si="0"/>
        <v>0.9970310146608545</v>
      </c>
      <c r="H11">
        <f t="shared" si="1"/>
        <v>3.6281280814857952</v>
      </c>
      <c r="I11">
        <f t="shared" si="2"/>
        <v>0.852371005508592</v>
      </c>
    </row>
    <row r="12" spans="1:9" ht="16.5">
      <c r="A12">
        <v>-276</v>
      </c>
      <c r="C12">
        <f aca="true" t="shared" si="4" ref="C12:C18">EXP(a+b*A12)</f>
        <v>1.8353801807185541</v>
      </c>
      <c r="D12">
        <f aca="true" t="shared" si="5" ref="D12:D18">1+C12</f>
        <v>2.835380180718554</v>
      </c>
      <c r="E12">
        <f aca="true" t="shared" si="6" ref="E12:E18">C12/D12</f>
        <v>0.6473136100758891</v>
      </c>
      <c r="F12">
        <f t="shared" si="3"/>
        <v>50.960672102423345</v>
      </c>
      <c r="G12">
        <f t="shared" si="0"/>
        <v>0.4509739289371028</v>
      </c>
      <c r="H12">
        <f t="shared" si="1"/>
        <v>2.7390431124796786</v>
      </c>
      <c r="I12">
        <f t="shared" si="2"/>
        <v>0.6434946284916121</v>
      </c>
    </row>
    <row r="13" spans="1:9" ht="16.5">
      <c r="A13">
        <v>-159</v>
      </c>
      <c r="C13">
        <f t="shared" si="4"/>
        <v>0.8880753153528304</v>
      </c>
      <c r="D13">
        <f t="shared" si="5"/>
        <v>1.8880753153528302</v>
      </c>
      <c r="E13">
        <f t="shared" si="6"/>
        <v>0.47036011123680893</v>
      </c>
      <c r="F13">
        <f t="shared" si="3"/>
        <v>9.62755259799774</v>
      </c>
      <c r="G13">
        <f t="shared" si="0"/>
        <v>0.32660274673158524</v>
      </c>
      <c r="H13">
        <f t="shared" si="1"/>
        <v>1.7868784042647874</v>
      </c>
      <c r="I13">
        <f t="shared" si="2"/>
        <v>0.419798669715384</v>
      </c>
    </row>
    <row r="14" spans="1:9" ht="16.5">
      <c r="A14">
        <v>-153</v>
      </c>
      <c r="C14">
        <f t="shared" si="4"/>
        <v>0.8556216921083136</v>
      </c>
      <c r="D14">
        <f t="shared" si="5"/>
        <v>1.8556216921083135</v>
      </c>
      <c r="E14">
        <f t="shared" si="6"/>
        <v>0.4610970521346819</v>
      </c>
      <c r="F14">
        <f t="shared" si="3"/>
        <v>8.838978803406809</v>
      </c>
      <c r="G14">
        <f t="shared" si="0"/>
        <v>0.3245983683773208</v>
      </c>
      <c r="H14">
        <f t="shared" si="1"/>
        <v>1.7481632298583438</v>
      </c>
      <c r="I14">
        <f t="shared" si="2"/>
        <v>0.41070315505986316</v>
      </c>
    </row>
    <row r="15" spans="1:9" ht="16.5">
      <c r="A15">
        <v>0</v>
      </c>
      <c r="C15">
        <f>EXP(a+b*A15)</f>
        <v>0.33112919550943604</v>
      </c>
      <c r="D15">
        <f t="shared" si="5"/>
        <v>1.331129195509436</v>
      </c>
      <c r="E15">
        <f t="shared" si="6"/>
        <v>0.2487581195172492</v>
      </c>
      <c r="F15">
        <f t="shared" si="3"/>
        <v>1</v>
      </c>
      <c r="G15">
        <f t="shared" si="0"/>
        <v>0.30533026617200004</v>
      </c>
      <c r="H15">
        <f t="shared" si="1"/>
        <v>1</v>
      </c>
      <c r="I15">
        <f t="shared" si="2"/>
        <v>0.2349341</v>
      </c>
    </row>
    <row r="16" spans="1:9" ht="16.5">
      <c r="A16">
        <v>0</v>
      </c>
      <c r="C16">
        <f t="shared" si="4"/>
        <v>0.33112919550943604</v>
      </c>
      <c r="D16">
        <f t="shared" si="5"/>
        <v>1.331129195509436</v>
      </c>
      <c r="E16">
        <f t="shared" si="6"/>
        <v>0.2487581195172492</v>
      </c>
      <c r="F16">
        <f t="shared" si="3"/>
        <v>1</v>
      </c>
      <c r="G16">
        <f t="shared" si="0"/>
        <v>0.30533026617200004</v>
      </c>
      <c r="H16">
        <f t="shared" si="1"/>
        <v>1</v>
      </c>
      <c r="I16">
        <f t="shared" si="2"/>
        <v>0.2349341</v>
      </c>
    </row>
    <row r="17" spans="1:9" ht="16.5">
      <c r="A17">
        <v>0</v>
      </c>
      <c r="C17">
        <f t="shared" si="4"/>
        <v>0.33112919550943604</v>
      </c>
      <c r="D17">
        <f t="shared" si="5"/>
        <v>1.331129195509436</v>
      </c>
      <c r="E17">
        <f t="shared" si="6"/>
        <v>0.2487581195172492</v>
      </c>
      <c r="F17">
        <f t="shared" si="3"/>
        <v>1</v>
      </c>
      <c r="G17">
        <f t="shared" si="0"/>
        <v>0.30533026617200004</v>
      </c>
      <c r="H17">
        <f t="shared" si="1"/>
        <v>1</v>
      </c>
      <c r="I17">
        <f t="shared" si="2"/>
        <v>0.2349341</v>
      </c>
    </row>
    <row r="18" spans="1:9" ht="16.5">
      <c r="A18">
        <v>0</v>
      </c>
      <c r="C18">
        <f t="shared" si="4"/>
        <v>0.33112919550943604</v>
      </c>
      <c r="D18">
        <f t="shared" si="5"/>
        <v>1.331129195509436</v>
      </c>
      <c r="E18">
        <f t="shared" si="6"/>
        <v>0.2487581195172492</v>
      </c>
      <c r="F18">
        <f t="shared" si="3"/>
        <v>1</v>
      </c>
      <c r="G18">
        <f t="shared" si="0"/>
        <v>0.30533026617200004</v>
      </c>
      <c r="H18">
        <f t="shared" si="1"/>
        <v>1</v>
      </c>
      <c r="I18">
        <f t="shared" si="2"/>
        <v>0.2349341</v>
      </c>
    </row>
    <row r="21" ht="16.5">
      <c r="C21" t="s">
        <v>23</v>
      </c>
    </row>
    <row r="22" spans="1:5" ht="16.5">
      <c r="A22" t="s">
        <v>7</v>
      </c>
      <c r="B22" t="s">
        <v>27</v>
      </c>
      <c r="C22" t="s">
        <v>3</v>
      </c>
      <c r="D22" t="s">
        <v>4</v>
      </c>
      <c r="E22" t="s">
        <v>6</v>
      </c>
    </row>
    <row r="23" spans="1:5" ht="16.5">
      <c r="A23">
        <v>-353</v>
      </c>
      <c r="B23">
        <v>1</v>
      </c>
      <c r="C23">
        <f aca="true" t="shared" si="7" ref="C23:C30">($B23-E11)^2</f>
        <v>0.06378572777240755</v>
      </c>
      <c r="D23">
        <f aca="true" t="shared" si="8" ref="D23:D30">($B23-G11)^2</f>
        <v>8.814873944060736E-06</v>
      </c>
      <c r="E23">
        <f aca="true" t="shared" si="9" ref="E23:E30">($B23-I11)^2</f>
        <v>0.02179432001454417</v>
      </c>
    </row>
    <row r="24" spans="1:5" ht="16.5">
      <c r="A24">
        <v>-276</v>
      </c>
      <c r="B24">
        <v>0.4166666666666667</v>
      </c>
      <c r="C24">
        <f t="shared" si="7"/>
        <v>0.053198012504017025</v>
      </c>
      <c r="D24">
        <f t="shared" si="8"/>
        <v>0.00117698824449249</v>
      </c>
      <c r="E24">
        <f t="shared" si="9"/>
        <v>0.05145092426565889</v>
      </c>
    </row>
    <row r="25" spans="1:5" ht="16.5">
      <c r="A25">
        <v>-159</v>
      </c>
      <c r="B25">
        <v>0.3854166666666667</v>
      </c>
      <c r="C25">
        <f t="shared" si="7"/>
        <v>0.007215388775440828</v>
      </c>
      <c r="D25">
        <f t="shared" si="8"/>
        <v>0.0034590771781301713</v>
      </c>
      <c r="E25">
        <f t="shared" si="9"/>
        <v>0.001182122133642006</v>
      </c>
    </row>
    <row r="26" spans="1:5" ht="16.5">
      <c r="A26">
        <v>-153</v>
      </c>
      <c r="B26">
        <v>0.3854166666666667</v>
      </c>
      <c r="C26">
        <f t="shared" si="7"/>
        <v>0.005727520744587366</v>
      </c>
      <c r="D26">
        <f t="shared" si="8"/>
        <v>0.003698865406811851</v>
      </c>
      <c r="E26">
        <f t="shared" si="9"/>
        <v>0.0006394064952592598</v>
      </c>
    </row>
    <row r="27" spans="1:5" ht="16.5">
      <c r="A27">
        <v>0</v>
      </c>
      <c r="B27">
        <v>0.3020833333333333</v>
      </c>
      <c r="C27">
        <f t="shared" si="7"/>
        <v>0.0028435784285310893</v>
      </c>
      <c r="D27">
        <f t="shared" si="8"/>
        <v>1.0542572858812372E-05</v>
      </c>
      <c r="E27">
        <f t="shared" si="9"/>
        <v>0.004509019537254441</v>
      </c>
    </row>
    <row r="28" spans="1:5" ht="16.5">
      <c r="A28">
        <v>0</v>
      </c>
      <c r="B28">
        <v>0.2604166666666667</v>
      </c>
      <c r="C28">
        <f t="shared" si="7"/>
        <v>0.00013592172163519087</v>
      </c>
      <c r="D28">
        <f t="shared" si="8"/>
        <v>0.0020172314205254807</v>
      </c>
      <c r="E28">
        <f t="shared" si="9"/>
        <v>0.0006493612039211118</v>
      </c>
    </row>
    <row r="29" spans="1:5" ht="16.5">
      <c r="A29">
        <v>0</v>
      </c>
      <c r="B29">
        <v>0.28125</v>
      </c>
      <c r="C29">
        <f t="shared" si="7"/>
        <v>0.001055722297305363</v>
      </c>
      <c r="D29">
        <f t="shared" si="8"/>
        <v>0.0005798592189143695</v>
      </c>
      <c r="E29">
        <f t="shared" si="9"/>
        <v>0.0021451625928099994</v>
      </c>
    </row>
    <row r="30" spans="1:5" ht="16.5">
      <c r="A30">
        <v>0</v>
      </c>
      <c r="B30">
        <v>0.2916666666666667</v>
      </c>
      <c r="C30">
        <f t="shared" si="7"/>
        <v>0.0018411434184737844</v>
      </c>
      <c r="D30">
        <f t="shared" si="8"/>
        <v>0.00018669395144214594</v>
      </c>
      <c r="E30">
        <f t="shared" si="9"/>
        <v>0.003218584120587779</v>
      </c>
    </row>
    <row r="32" spans="1:5" ht="16.5">
      <c r="A32" t="s">
        <v>20</v>
      </c>
      <c r="C32" s="1">
        <f>SUM(C23:C31)</f>
        <v>0.13580301566239816</v>
      </c>
      <c r="D32" s="1">
        <f>SUM(D23:D31)</f>
        <v>0.011138072867119382</v>
      </c>
      <c r="E32" s="1">
        <f>SUM(E23:E31)</f>
        <v>0.08558890036367767</v>
      </c>
    </row>
    <row r="33" spans="1:5" ht="16.5">
      <c r="A33" t="s">
        <v>21</v>
      </c>
      <c r="C33" s="1">
        <f>C32/(COUNT(C23:C30)-1)</f>
        <v>0.019400430808914022</v>
      </c>
      <c r="D33" s="1">
        <f>D32/(COUNT(D23:D30)-1)</f>
        <v>0.0015911532667313402</v>
      </c>
      <c r="E33" s="1">
        <f>E32/(COUNT(E23:E30)-1)</f>
        <v>0.012226985766239666</v>
      </c>
    </row>
    <row r="35" spans="1:2" ht="16.5">
      <c r="A35">
        <v>96</v>
      </c>
      <c r="B35">
        <f>A35/$A$35</f>
        <v>1</v>
      </c>
    </row>
    <row r="36" spans="1:2" ht="16.5">
      <c r="A36">
        <v>40</v>
      </c>
      <c r="B36">
        <f aca="true" t="shared" si="10" ref="B36:B42">A36/$A$35</f>
        <v>0.4166666666666667</v>
      </c>
    </row>
    <row r="37" spans="1:2" ht="16.5">
      <c r="A37">
        <v>37</v>
      </c>
      <c r="B37">
        <f t="shared" si="10"/>
        <v>0.3854166666666667</v>
      </c>
    </row>
    <row r="38" spans="1:2" ht="16.5">
      <c r="A38">
        <v>37</v>
      </c>
      <c r="B38">
        <f t="shared" si="10"/>
        <v>0.3854166666666667</v>
      </c>
    </row>
    <row r="39" spans="1:2" ht="16.5">
      <c r="A39">
        <v>29</v>
      </c>
      <c r="B39">
        <f t="shared" si="10"/>
        <v>0.3020833333333333</v>
      </c>
    </row>
    <row r="40" spans="1:2" ht="16.5">
      <c r="A40">
        <v>25</v>
      </c>
      <c r="B40">
        <f t="shared" si="10"/>
        <v>0.2604166666666667</v>
      </c>
    </row>
    <row r="41" spans="1:2" ht="16.5">
      <c r="A41">
        <v>27</v>
      </c>
      <c r="B41">
        <f t="shared" si="10"/>
        <v>0.28125</v>
      </c>
    </row>
    <row r="42" spans="1:2" ht="16.5">
      <c r="A42">
        <v>28</v>
      </c>
      <c r="B42">
        <f t="shared" si="10"/>
        <v>0.2916666666666667</v>
      </c>
    </row>
  </sheetData>
  <sheetProtection/>
  <printOptions/>
  <pageMargins left="0.75" right="0.75" top="1" bottom="1" header="0.512" footer="0.512"/>
  <pageSetup orientation="portrait" paperSize="1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3"/>
  <sheetViews>
    <sheetView workbookViewId="0" topLeftCell="A1">
      <selection activeCell="L12" sqref="A12:L12"/>
    </sheetView>
  </sheetViews>
  <sheetFormatPr defaultColWidth="13.00390625" defaultRowHeight="13.5"/>
  <sheetData>
    <row r="4" spans="1:12" ht="16.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>
        <v>0</v>
      </c>
    </row>
    <row r="9" spans="1:12" ht="16.5">
      <c r="A9">
        <v>-353</v>
      </c>
      <c r="B9">
        <v>-276</v>
      </c>
      <c r="C9">
        <v>-191</v>
      </c>
      <c r="D9">
        <v>-159</v>
      </c>
      <c r="E9">
        <v>-153</v>
      </c>
      <c r="F9">
        <v>-70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2" spans="1:12" ht="16.5">
      <c r="A12">
        <v>1</v>
      </c>
      <c r="B12">
        <v>0.148169254879612</v>
      </c>
      <c r="C12">
        <v>0.123664339649523</v>
      </c>
      <c r="D12">
        <v>0.11953269696538</v>
      </c>
      <c r="E12">
        <v>0.111981763784015</v>
      </c>
      <c r="F12">
        <v>0.0869069668043881</v>
      </c>
      <c r="G12">
        <v>0.0897563755520729</v>
      </c>
      <c r="H12">
        <v>0.0719475708790426</v>
      </c>
      <c r="I12">
        <v>0.0802108562473287</v>
      </c>
      <c r="J12">
        <v>0.0822054423707081</v>
      </c>
      <c r="K12">
        <v>0.0678159281948996</v>
      </c>
      <c r="L12">
        <v>0.0785012109987178</v>
      </c>
    </row>
    <row r="13" spans="5:8" ht="16.5">
      <c r="E13">
        <v>0.0802108562473287</v>
      </c>
      <c r="F13">
        <v>0.0822054423707081</v>
      </c>
      <c r="G13">
        <v>0.0678159281948996</v>
      </c>
      <c r="H13">
        <v>0.0785012109987178</v>
      </c>
    </row>
  </sheetData>
  <sheetProtection/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Yokouchi Kazuki</dc:creator>
  <cp:keywords/>
  <dc:description/>
  <cp:lastModifiedBy>井上 潤</cp:lastModifiedBy>
  <dcterms:created xsi:type="dcterms:W3CDTF">2013-01-10T10:38:24Z</dcterms:created>
  <dcterms:modified xsi:type="dcterms:W3CDTF">2013-01-14T02:38:11Z</dcterms:modified>
  <cp:category/>
  <cp:version/>
  <cp:contentType/>
  <cp:contentStatus/>
</cp:coreProperties>
</file>